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0" yWindow="120" windowWidth="19020" windowHeight="11760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5725"/>
</workbook>
</file>

<file path=xl/calcChain.xml><?xml version="1.0" encoding="utf-8"?>
<calcChain xmlns="http://schemas.openxmlformats.org/spreadsheetml/2006/main">
  <c r="P21" i="18"/>
  <c r="T24" i="5" l="1"/>
  <c r="S24"/>
  <c r="R24"/>
  <c r="Q24"/>
  <c r="P23"/>
  <c r="P22"/>
  <c r="P21"/>
  <c r="P24" l="1"/>
  <c r="Q29" i="15"/>
  <c r="Q28"/>
  <c r="Q27"/>
  <c r="Q26"/>
  <c r="Q25"/>
  <c r="Q24"/>
  <c r="Q23"/>
  <c r="P22"/>
  <c r="Q22" s="1"/>
  <c r="P21" l="1"/>
  <c r="Q21" s="1"/>
  <c r="P30" i="8"/>
  <c r="P22"/>
  <c r="AC21" i="23" l="1"/>
  <c r="R30" i="17" l="1"/>
  <c r="R29"/>
  <c r="R28"/>
  <c r="R27"/>
  <c r="R26"/>
  <c r="R25"/>
  <c r="R24"/>
  <c r="P24"/>
  <c r="W23"/>
  <c r="W22" s="1"/>
  <c r="U23"/>
  <c r="R23" s="1"/>
  <c r="P23"/>
  <c r="Z22"/>
  <c r="Z21" s="1"/>
  <c r="Y22"/>
  <c r="X22"/>
  <c r="X21" s="1"/>
  <c r="V22"/>
  <c r="V21" s="1"/>
  <c r="U22"/>
  <c r="U21" s="1"/>
  <c r="T22"/>
  <c r="T21" s="1"/>
  <c r="S22"/>
  <c r="S21" s="1"/>
  <c r="Q22"/>
  <c r="P22"/>
  <c r="P21" s="1"/>
  <c r="Y21"/>
  <c r="Q21"/>
  <c r="R22" l="1"/>
  <c r="W21"/>
  <c r="R21" s="1"/>
  <c r="R35" i="16" l="1"/>
  <c r="Q35"/>
  <c r="P35"/>
  <c r="R32"/>
  <c r="R26" s="1"/>
  <c r="Q26"/>
  <c r="Q21" s="1"/>
  <c r="P26"/>
  <c r="R22"/>
  <c r="Q22"/>
  <c r="P22"/>
  <c r="P21" s="1"/>
  <c r="R21"/>
  <c r="R21" i="13" l="1"/>
  <c r="Q21"/>
  <c r="P21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<sst xmlns="http://schemas.openxmlformats.org/spreadsheetml/2006/main" count="476" uniqueCount="419">
  <si>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</si>
  <si>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</si>
  <si>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</si>
  <si>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</si>
  <si>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</si>
  <si>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</si>
  <si>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</si>
  <si>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</si>
  <si>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</si>
  <si>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</si>
  <si>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</si>
  <si>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</si>
  <si>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</si>
  <si>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</si>
  <si>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</si>
  <si>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</si>
  <si>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</si>
  <si>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</si>
  <si>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</si>
  <si>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</si>
  <si>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</si>
  <si>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</si>
  <si>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</si>
  <si>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</si>
  <si>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</si>
  <si>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</si>
  <si>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</si>
  <si>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</si>
  <si>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</si>
  <si>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</si>
  <si>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</si>
  <si>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</si>
  <si>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</si>
  <si>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</si>
  <si>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</si>
  <si>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</si>
  <si>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</si>
  <si>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</si>
  <si>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</si>
  <si>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</si>
  <si>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</si>
  <si>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</si>
  <si>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</si>
  <si>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</si>
  <si>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</si>
  <si>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</si>
  <si>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</si>
  <si>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</si>
  <si>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</si>
  <si>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</si>
  <si>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</si>
  <si>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</si>
  <si>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</si>
  <si>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</si>
  <si>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</si>
  <si>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</si>
  <si>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</si>
  <si>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</si>
  <si>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</si>
  <si>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</si>
  <si>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</si>
  <si>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</si>
  <si>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</si>
  <si>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</si>
  <si>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</si>
  <si>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</si>
  <si>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</si>
  <si>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</si>
  <si>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</si>
  <si>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</si>
  <si>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</si>
  <si>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</si>
  <si>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</si>
  <si>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</si>
  <si>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</si>
  <si>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</si>
  <si>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</si>
  <si>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</si>
  <si>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</si>
  <si>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</si>
  <si>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</si>
  <si>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</si>
  <si>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</si>
  <si>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</si>
  <si>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</si>
  <si>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</si>
  <si>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</si>
  <si>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</si>
  <si>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</si>
  <si>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</si>
  <si>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</si>
  <si>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</si>
  <si>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</si>
  <si>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</si>
  <si>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</si>
  <si>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</si>
  <si>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</si>
  <si>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</si>
  <si>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</si>
  <si>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</si>
  <si>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</si>
  <si>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</si>
  <si>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</si>
  <si>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</si>
  <si>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</si>
  <si>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</si>
  <si>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</si>
  <si>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</si>
  <si>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</si>
  <si>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</si>
  <si>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</si>
  <si>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</si>
  <si>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</si>
  <si>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</si>
  <si>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</si>
  <si>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</si>
  <si>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</si>
  <si>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</si>
  <si>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</si>
  <si>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</si>
  <si>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</si>
  <si>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</si>
  <si>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</si>
  <si>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</si>
  <si>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</si>
  <si>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</si>
  <si>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</si>
  <si>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</si>
  <si>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</si>
  <si>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</si>
  <si>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</si>
  <si>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</si>
  <si>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</si>
  <si>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</si>
  <si>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</si>
  <si>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</si>
  <si>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</si>
  <si>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</si>
  <si>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</si>
  <si>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</si>
  <si>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</si>
  <si>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</si>
  <si>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</si>
  <si>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</si>
  <si>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</si>
  <si>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</si>
  <si>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</si>
  <si>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</si>
  <si>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</si>
  <si>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</si>
  <si>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</si>
  <si>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</si>
  <si>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</si>
  <si>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</si>
  <si>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</si>
  <si>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</si>
  <si>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</si>
  <si>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</si>
  <si>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</si>
  <si>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</si>
  <si>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</si>
  <si>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</si>
  <si>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</si>
  <si>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</si>
  <si>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</si>
  <si>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</si>
  <si>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</si>
  <si>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</si>
  <si>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</si>
  <si>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</si>
  <si>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</si>
  <si>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</si>
  <si>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</si>
  <si>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</si>
  <si>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</si>
  <si>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</si>
  <si>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</si>
  <si>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</si>
  <si>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</si>
  <si>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</si>
  <si>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</si>
  <si>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</si>
  <si>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</si>
  <si>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</si>
  <si>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</si>
  <si>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</si>
  <si>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</si>
  <si>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</si>
  <si>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</si>
  <si>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</si>
  <si>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</si>
  <si>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</si>
  <si>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</si>
  <si>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</si>
  <si>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</si>
  <si>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</si>
  <si>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</si>
  <si>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</si>
  <si>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</si>
  <si>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</si>
  <si>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</si>
  <si>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</si>
  <si>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</si>
  <si>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</si>
  <si>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</si>
  <si>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</si>
  <si>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</si>
  <si>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</si>
  <si>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</si>
  <si>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</si>
  <si>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</si>
  <si>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</si>
  <si>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</si>
  <si>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</si>
  <si>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</si>
  <si>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</si>
  <si>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</si>
  <si>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</si>
  <si>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</si>
  <si>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</si>
  <si>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</si>
  <si>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</si>
  <si>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</si>
  <si>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</si>
  <si>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</si>
  <si>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</si>
  <si>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</si>
  <si>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</si>
  <si>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</si>
  <si>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</si>
  <si>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</si>
  <si>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</si>
  <si>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</si>
  <si>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</si>
  <si>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</si>
  <si>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</si>
  <si>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</si>
  <si>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</si>
  <si>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</si>
  <si>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</si>
  <si>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</si>
  <si>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</si>
  <si>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</si>
  <si>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</si>
  <si>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</si>
  <si>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</si>
  <si>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</si>
  <si>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</si>
  <si>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</si>
  <si>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</si>
  <si>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</si>
  <si>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</si>
  <si>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</si>
  <si>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</si>
  <si>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</si>
  <si>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</si>
  <si>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</si>
  <si>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</si>
  <si>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</si>
  <si>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</si>
  <si>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</si>
  <si>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</si>
  <si>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</si>
  <si>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</si>
  <si>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</si>
  <si>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</si>
  <si>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</si>
  <si>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</si>
  <si>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</si>
  <si>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</si>
  <si>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</si>
  <si>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</si>
  <si>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</si>
  <si>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</si>
  <si>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</si>
  <si>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</si>
  <si>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</si>
  <si>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</si>
  <si>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</si>
  <si>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</si>
  <si>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</si>
  <si>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</si>
  <si>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</si>
  <si>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</si>
  <si>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</si>
  <si>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</si>
  <si>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</si>
  <si>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</si>
  <si>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</si>
  <si>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</si>
  <si>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</si>
  <si>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</si>
  <si>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</si>
  <si>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</si>
  <si>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</si>
  <si>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</si>
  <si>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</si>
  <si>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</si>
  <si>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</si>
  <si>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</si>
  <si>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</si>
  <si>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</si>
  <si>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</si>
  <si>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</si>
  <si>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</si>
  <si>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</si>
  <si>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</si>
  <si>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</si>
  <si>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</si>
  <si>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</si>
  <si>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</si>
  <si>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</si>
  <si>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</si>
  <si>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</si>
  <si>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</si>
  <si>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</si>
  <si>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</si>
  <si>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</si>
  <si>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</si>
  <si>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</si>
  <si>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</si>
  <si>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</si>
  <si>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</si>
  <si>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</si>
  <si>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</si>
  <si>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</si>
  <si>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</si>
  <si>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</si>
  <si>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</si>
  <si>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</si>
  <si>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</si>
  <si>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</si>
  <si>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</si>
  <si>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</si>
  <si>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</si>
  <si>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</si>
  <si>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</si>
  <si>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</si>
  <si>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</si>
  <si>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</si>
  <si>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</si>
  <si>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</si>
  <si>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</si>
  <si>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</si>
  <si>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</si>
  <si>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</si>
  <si>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</si>
  <si>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</si>
  <si>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</si>
  <si>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</si>
  <si>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</si>
  <si>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</si>
  <si>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</si>
  <si>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</si>
  <si>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</si>
  <si>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</si>
  <si>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</si>
  <si>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</si>
  <si>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</si>
  <si>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</si>
  <si>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</si>
  <si>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</si>
  <si>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</si>
  <si>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</si>
  <si>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</si>
  <si>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</si>
  <si>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</si>
  <si>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</si>
  <si>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</si>
  <si>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</si>
  <si>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</si>
  <si>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</si>
  <si>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</si>
  <si>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</si>
  <si>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</si>
  <si>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</si>
  <si>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</si>
  <si>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</si>
  <si>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</si>
  <si>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</si>
  <si>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</si>
  <si>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</si>
  <si>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</si>
  <si>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</si>
  <si>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</si>
  <si>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</si>
  <si>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</si>
  <si>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</si>
  <si>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</si>
  <si>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</si>
  <si>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</si>
  <si>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</si>
  <si>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</si>
  <si>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</si>
  <si>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</si>
  <si>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</si>
  <si>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</si>
  <si>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</si>
  <si>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</si>
  <si>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</si>
  <si>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</si>
  <si>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</si>
  <si>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</si>
  <si>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</si>
  <si>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</si>
  <si>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</si>
  <si>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</si>
  <si>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</si>
  <si>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</si>
  <si>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</si>
  <si>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</si>
  <si>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</si>
  <si>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</si>
  <si>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</si>
  <si>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</si>
  <si>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</si>
  <si>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</si>
  <si>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>450065, Республика Башкортостан, г. Уфа, Орджоникидзевский район, ул. Кулибина, д. 38</t>
  </si>
  <si>
    <t>МБОУ СОШ №85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</si>
</sst>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3" fontId="29" fillId="14" borderId="10" xfId="0" applyNumberFormat="1" applyFont="1" applyFill="1" applyBorder="1" applyAlignment="1" applyProtection="1">
      <alignment horizontal="right" wrapText="1"/>
      <protection locked="0"/>
    </xf>
    <xf numFmtId="3" fontId="38" fillId="14" borderId="10" xfId="0" applyNumberFormat="1" applyFont="1" applyFill="1" applyBorder="1" applyAlignment="1" applyProtection="1">
      <alignment horizontal="right" wrapText="1"/>
      <protection locked="0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 wrapText="1"/>
      <protection locked="0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4" borderId="25" xfId="0" applyFont="1" applyFill="1" applyBorder="1" applyProtection="1">
      <protection locked="0"/>
    </xf>
    <xf numFmtId="168" fontId="3" fillId="14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E16" workbookViewId="0">
      <selection activeCell="X29" sqref="X29:CF29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18" t="s">
        <v>143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20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93" t="s">
        <v>144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5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21" t="s">
        <v>385</v>
      </c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3"/>
    </row>
    <row r="17" spans="1:84" ht="15" customHeight="1"/>
    <row r="18" spans="1:84" ht="15" hidden="1" customHeight="1" thickBot="1">
      <c r="H18" s="93" t="s">
        <v>145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5"/>
    </row>
    <row r="19" spans="1:84" ht="15" customHeight="1" thickBot="1"/>
    <row r="20" spans="1:84" ht="35.1" customHeight="1">
      <c r="K20" s="124" t="s">
        <v>193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6"/>
    </row>
    <row r="21" spans="1:84" ht="15" customHeight="1" thickBot="1">
      <c r="K21" s="127" t="s">
        <v>153</v>
      </c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9">
        <v>2021</v>
      </c>
      <c r="AP21" s="129"/>
      <c r="AQ21" s="129"/>
      <c r="AR21" s="130" t="s">
        <v>154</v>
      </c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1"/>
    </row>
    <row r="22" spans="1:84" ht="15" customHeight="1" thickBot="1"/>
    <row r="23" spans="1:84" ht="15" thickBot="1">
      <c r="A23" s="142" t="s">
        <v>146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  <c r="AY23" s="93" t="s">
        <v>147</v>
      </c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5"/>
      <c r="BQ23" s="145" t="s">
        <v>152</v>
      </c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7"/>
      <c r="CD23" s="48"/>
      <c r="CE23" s="48"/>
      <c r="CF23" s="49"/>
    </row>
    <row r="24" spans="1:84" ht="54.95" customHeight="1">
      <c r="A24" s="148" t="s">
        <v>386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50"/>
      <c r="AY24" s="104" t="s">
        <v>308</v>
      </c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1"/>
      <c r="BO24" s="89" t="s">
        <v>401</v>
      </c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51"/>
    </row>
    <row r="25" spans="1:84" ht="30" customHeight="1">
      <c r="A25" s="90" t="s">
        <v>369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2"/>
      <c r="AY25" s="139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1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51"/>
    </row>
    <row r="26" spans="1:84" ht="24.95" customHeight="1" thickBot="1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8"/>
      <c r="AY26" s="83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5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51"/>
    </row>
    <row r="27" spans="1:84" ht="15.75" thickBot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8"/>
      <c r="AY27" s="96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8"/>
      <c r="BP27" s="50"/>
      <c r="BQ27" s="50"/>
      <c r="BR27" s="50"/>
      <c r="BS27" s="93" t="s">
        <v>309</v>
      </c>
      <c r="BT27" s="94"/>
      <c r="BU27" s="94"/>
      <c r="BV27" s="94"/>
      <c r="BW27" s="94"/>
      <c r="BX27" s="94"/>
      <c r="BY27" s="94"/>
      <c r="BZ27" s="94"/>
      <c r="CA27" s="95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32" t="s">
        <v>148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4" t="s">
        <v>418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5"/>
    </row>
    <row r="30" spans="1:84" ht="30" customHeight="1" thickBot="1">
      <c r="A30" s="79" t="s">
        <v>149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1" t="s">
        <v>417</v>
      </c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2"/>
    </row>
    <row r="31" spans="1:84" ht="13.5" customHeight="1" thickBot="1">
      <c r="A31" s="102" t="s">
        <v>150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93" t="s">
        <v>91</v>
      </c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5"/>
    </row>
    <row r="32" spans="1:84" ht="12.75" customHeight="1">
      <c r="A32" s="104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105"/>
      <c r="V32" s="109" t="s">
        <v>151</v>
      </c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09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09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1"/>
    </row>
    <row r="33" spans="1:85">
      <c r="A33" s="104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105"/>
      <c r="V33" s="109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09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09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1"/>
    </row>
    <row r="34" spans="1:85">
      <c r="A34" s="104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05"/>
      <c r="V34" s="109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09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09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1"/>
    </row>
    <row r="35" spans="1:85">
      <c r="A35" s="104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05"/>
      <c r="V35" s="109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09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09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1"/>
    </row>
    <row r="36" spans="1:8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8"/>
      <c r="V36" s="96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6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6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8"/>
    </row>
    <row r="37" spans="1:85" ht="13.5" thickBot="1">
      <c r="A37" s="99">
        <v>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1"/>
      <c r="V37" s="99">
        <v>2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1"/>
      <c r="AQ37" s="99">
        <v>3</v>
      </c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1"/>
      <c r="BL37" s="99">
        <v>4</v>
      </c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1"/>
    </row>
    <row r="38" spans="1:85" ht="13.5" thickBot="1">
      <c r="A38" s="112">
        <v>609564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115">
        <v>45315280</v>
      </c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7"/>
      <c r="AQ38" s="115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7"/>
      <c r="BL38" s="115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7"/>
      <c r="CG38" s="76"/>
    </row>
  </sheetData>
  <sheetProtection password="DA49" sheet="1" objects="1" scenarios="1" selectLockedCells="1"/>
  <mergeCells count="38">
    <mergeCell ref="A23:AX23"/>
    <mergeCell ref="AY23:BM23"/>
    <mergeCell ref="BQ23:CC23"/>
    <mergeCell ref="A24:AX24"/>
    <mergeCell ref="AY24:BM24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0:W30"/>
    <mergeCell ref="X30:CF30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30" sqref="P30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7" t="s">
        <v>84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 hidden="1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</row>
    <row r="18" spans="1:17" ht="20.100000000000001" customHeight="1">
      <c r="A18" s="16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9" t="s">
        <v>6</v>
      </c>
      <c r="P18" s="151" t="s">
        <v>60</v>
      </c>
      <c r="Q18" s="151"/>
    </row>
    <row r="19" spans="1:17" ht="39.950000000000003" customHeight="1">
      <c r="A19" s="17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0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4">
        <v>0</v>
      </c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xWindow="834" yWindow="364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4" sqref="P24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2.75" hidden="1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2.75" hidden="1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ht="12.75" hidden="1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ht="12.75" hidden="1" customHeigh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2.75" hidden="1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12.75" hidden="1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ht="12.75" hidden="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</row>
    <row r="10" spans="1:16" ht="12.75" hidden="1" customHeigh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  <row r="11" spans="1:16" ht="12.75" hidden="1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spans="1:16" ht="39.950000000000003" customHeight="1">
      <c r="A12" s="167" t="s">
        <v>414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spans="1:16">
      <c r="A13" s="172" t="s">
        <v>413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3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4">
        <v>1</v>
      </c>
      <c r="B20" s="17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71" t="s">
        <v>406</v>
      </c>
      <c r="B21" s="17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>
      <c r="A22" s="171" t="s">
        <v>415</v>
      </c>
      <c r="B22" s="17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>
      <c r="A23" s="171" t="s">
        <v>407</v>
      </c>
      <c r="B23" s="17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8</v>
      </c>
      <c r="Q23" s="12"/>
    </row>
    <row r="24" spans="1:17" ht="30" customHeight="1">
      <c r="A24" s="171" t="s">
        <v>405</v>
      </c>
      <c r="B24" s="17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8</v>
      </c>
      <c r="Q24" s="12"/>
    </row>
    <row r="26" spans="1:17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</sheetData>
  <sheetProtection password="DA49" sheet="1" objects="1" scenarios="1" selectLockedCells="1"/>
  <mergeCells count="19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26:P26"/>
    <mergeCell ref="A19:B19"/>
    <mergeCell ref="A20:B20"/>
    <mergeCell ref="A21:B21"/>
    <mergeCell ref="A22:B22"/>
    <mergeCell ref="A11:P11"/>
    <mergeCell ref="A23:B23"/>
    <mergeCell ref="A24:B24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2" sqref="P22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3" t="s">
        <v>94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spans="1:16" hidden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5" t="s">
        <v>390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xWindow="719" yWindow="310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:R22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7" t="s">
        <v>99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8" s="12" customFormat="1">
      <c r="A17" s="175" t="s">
        <v>296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20.100000000000001" customHeight="1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6" t="s">
        <v>382</v>
      </c>
      <c r="Q18" s="166"/>
      <c r="R18" s="166"/>
    </row>
    <row r="19" spans="1:18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xWindow="479" yWindow="403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O17" workbookViewId="0">
      <selection activeCell="P26" sqref="P26:R26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3" t="s">
        <v>377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>
      <c r="A18" s="164" t="s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f>P22</f>
        <v>2613</v>
      </c>
      <c r="Q21" s="4">
        <f t="shared" ref="Q21:R21" si="0">Q22</f>
        <v>0</v>
      </c>
      <c r="R21" s="4">
        <f t="shared" si="0"/>
        <v>27971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2613</v>
      </c>
      <c r="Q22" s="4">
        <v>0</v>
      </c>
      <c r="R22" s="4">
        <v>27971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2613</v>
      </c>
      <c r="Q26" s="4">
        <v>0</v>
      </c>
      <c r="R26" s="4">
        <v>27971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1" sqref="P21:P32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7" t="s">
        <v>165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3"/>
      <c r="P17" s="163"/>
    </row>
    <row r="18" spans="1:16">
      <c r="A18" s="164" t="s">
        <v>242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16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</v>
      </c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3</v>
      </c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752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10552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</v>
      </c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3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1</v>
      </c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30" sqref="P30:P32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3" t="s">
        <v>111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20.100000000000001" customHeight="1">
      <c r="A16" s="163" t="s">
        <v>112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6" t="s">
        <v>105</v>
      </c>
      <c r="R18" s="177"/>
    </row>
    <row r="19" spans="1:18" ht="20.10000000000000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f>P22+P26+P27+P28+P29</f>
        <v>36016.300000000003</v>
      </c>
      <c r="Q21" s="42">
        <f>P21</f>
        <v>36016.300000000003</v>
      </c>
      <c r="R21" s="42"/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f>P23+P24+P25</f>
        <v>34449.5</v>
      </c>
      <c r="Q22" s="42">
        <f t="shared" ref="Q22:Q29" si="0">P22</f>
        <v>34449.5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4160.8</v>
      </c>
      <c r="Q23" s="42">
        <f t="shared" si="0"/>
        <v>4160.8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23949.599999999999</v>
      </c>
      <c r="Q24" s="42">
        <f t="shared" si="0"/>
        <v>23949.599999999999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6339.1</v>
      </c>
      <c r="Q25" s="42">
        <f t="shared" si="0"/>
        <v>6339.1</v>
      </c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47.9</v>
      </c>
      <c r="Q26" s="42">
        <f t="shared" si="0"/>
        <v>47.9</v>
      </c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1518.9</v>
      </c>
      <c r="Q27" s="42">
        <f t="shared" si="0"/>
        <v>1518.9</v>
      </c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>
        <f t="shared" si="0"/>
        <v>0</v>
      </c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>
        <f t="shared" si="0"/>
        <v>0</v>
      </c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305.7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738.9</v>
      </c>
    </row>
    <row r="32" spans="1:18" ht="50.1" customHeight="1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9" workbookViewId="0">
      <selection activeCell="Q31" sqref="Q3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3" t="s">
        <v>124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>P22+P26+P33+P34</f>
        <v>34477.5</v>
      </c>
      <c r="Q21" s="38">
        <f>Q22+Q26+Q33+Q34</f>
        <v>33003.399999999994</v>
      </c>
      <c r="R21" s="38">
        <f t="shared" ref="R21" si="0">R22+R26+R33+R34</f>
        <v>28286.500000000004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f t="shared" ref="P22:R22" si="1">P23+P24+P25</f>
        <v>26387.599999999999</v>
      </c>
      <c r="Q22" s="38">
        <f t="shared" si="1"/>
        <v>25459.100000000002</v>
      </c>
      <c r="R22" s="38">
        <f t="shared" si="1"/>
        <v>23516.9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20196.099999999999</v>
      </c>
      <c r="Q23" s="38">
        <v>19482.900000000001</v>
      </c>
      <c r="R23" s="38">
        <v>17992.599999999999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93.2</v>
      </c>
      <c r="Q24" s="38">
        <v>93.2</v>
      </c>
      <c r="R24" s="38">
        <v>93.2</v>
      </c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6098.3</v>
      </c>
      <c r="Q25" s="38">
        <v>5883</v>
      </c>
      <c r="R25" s="38">
        <v>5431.1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f>P27+P28+P29+P30+P31+P32</f>
        <v>7953.9</v>
      </c>
      <c r="Q26" s="38">
        <f>Q27+Q28+Q29+Q30+Q31+Q32</f>
        <v>7451.9</v>
      </c>
      <c r="R26" s="38">
        <f>R27+R28+R29+R30+R31+R32</f>
        <v>4761.8999999999996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41.1</v>
      </c>
      <c r="Q27" s="38">
        <v>24.2</v>
      </c>
      <c r="R27" s="38">
        <v>24.2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2733.5</v>
      </c>
      <c r="Q29" s="38">
        <v>2553.1999999999998</v>
      </c>
      <c r="R29" s="38">
        <v>2553.1999999999998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1990.9</v>
      </c>
      <c r="Q31" s="38">
        <v>1761.5</v>
      </c>
      <c r="R31" s="38">
        <v>1437.1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3188.4</v>
      </c>
      <c r="Q32" s="38">
        <v>3113</v>
      </c>
      <c r="R32" s="38">
        <f>747.4</f>
        <v>747.4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84.7</v>
      </c>
      <c r="Q33" s="38">
        <v>84.7</v>
      </c>
      <c r="R33" s="38"/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51.3</v>
      </c>
      <c r="Q34" s="38">
        <v>7.7</v>
      </c>
      <c r="R34" s="38">
        <v>7.7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f>P36+P37+P38+P39</f>
        <v>1105.5999999999999</v>
      </c>
      <c r="Q35" s="38">
        <f>Q36+Q37+Q38+Q39</f>
        <v>1076.4000000000001</v>
      </c>
      <c r="R35" s="38">
        <f t="shared" ref="R35" si="2">R36+R37+R38+R39</f>
        <v>1061.5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1078</v>
      </c>
      <c r="Q36" s="38">
        <v>1076.4000000000001</v>
      </c>
      <c r="R36" s="38">
        <v>1061.5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27.6</v>
      </c>
      <c r="Q39" s="38"/>
      <c r="R39" s="38"/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xWindow="958" yWindow="607"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O24" workbookViewId="0">
      <selection activeCell="P31" sqref="P3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3" t="s">
        <v>137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>
      <c r="A16" s="164" t="s">
        <v>252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30" customHeight="1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>P22+P24+P27+P28</f>
        <v>36.9</v>
      </c>
      <c r="Q21" s="38">
        <f t="shared" ref="Q21:Z21" si="0">Q22+Q24+Q27+Q28</f>
        <v>1.6</v>
      </c>
      <c r="R21" s="38">
        <f>U21+V21+W21</f>
        <v>19133</v>
      </c>
      <c r="S21" s="38">
        <f t="shared" si="0"/>
        <v>2956.1</v>
      </c>
      <c r="T21" s="38">
        <f t="shared" si="0"/>
        <v>234.6</v>
      </c>
      <c r="U21" s="38">
        <f t="shared" si="0"/>
        <v>18446</v>
      </c>
      <c r="V21" s="38">
        <f t="shared" si="0"/>
        <v>0</v>
      </c>
      <c r="W21" s="38">
        <f t="shared" si="0"/>
        <v>687</v>
      </c>
      <c r="X21" s="38">
        <f t="shared" si="0"/>
        <v>234.6</v>
      </c>
      <c r="Y21" s="38">
        <f t="shared" si="0"/>
        <v>0</v>
      </c>
      <c r="Z21" s="38">
        <f t="shared" si="0"/>
        <v>0</v>
      </c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f>P23</f>
        <v>3.6</v>
      </c>
      <c r="Q22" s="38">
        <f t="shared" ref="Q22:Z22" si="1">Q23</f>
        <v>0</v>
      </c>
      <c r="R22" s="38">
        <f t="shared" ref="R22:R29" si="2">U22+V22+W22</f>
        <v>2469.8000000000002</v>
      </c>
      <c r="S22" s="38">
        <f>S23</f>
        <v>590.6</v>
      </c>
      <c r="T22" s="38">
        <f t="shared" si="1"/>
        <v>0</v>
      </c>
      <c r="U22" s="38">
        <f t="shared" si="1"/>
        <v>2425.4</v>
      </c>
      <c r="V22" s="38">
        <f t="shared" si="1"/>
        <v>0</v>
      </c>
      <c r="W22" s="38">
        <f t="shared" si="1"/>
        <v>44.4</v>
      </c>
      <c r="X22" s="38">
        <f t="shared" si="1"/>
        <v>0</v>
      </c>
      <c r="Y22" s="38">
        <f t="shared" si="1"/>
        <v>0</v>
      </c>
      <c r="Z22" s="38">
        <f t="shared" si="1"/>
        <v>0</v>
      </c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f>1+2.6</f>
        <v>3.6</v>
      </c>
      <c r="Q23" s="38">
        <v>0</v>
      </c>
      <c r="R23" s="38">
        <f t="shared" si="2"/>
        <v>2469.8000000000002</v>
      </c>
      <c r="S23" s="38">
        <v>590.6</v>
      </c>
      <c r="T23" s="38">
        <v>0</v>
      </c>
      <c r="U23" s="38">
        <f>1694.2+731.2</f>
        <v>2425.4</v>
      </c>
      <c r="V23" s="38">
        <v>0</v>
      </c>
      <c r="W23" s="38">
        <f>44.4</f>
        <v>44.4</v>
      </c>
      <c r="X23" s="38">
        <v>0</v>
      </c>
      <c r="Y23" s="38">
        <v>0</v>
      </c>
      <c r="Z23" s="38">
        <v>0</v>
      </c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f>30.6+0.7</f>
        <v>31.3</v>
      </c>
      <c r="Q24" s="38">
        <v>1.6</v>
      </c>
      <c r="R24" s="38">
        <f t="shared" si="2"/>
        <v>16099.1</v>
      </c>
      <c r="S24" s="38">
        <v>2188.1999999999998</v>
      </c>
      <c r="T24" s="38">
        <v>234.6</v>
      </c>
      <c r="U24" s="38">
        <v>15456.5</v>
      </c>
      <c r="V24" s="38">
        <v>0</v>
      </c>
      <c r="W24" s="38">
        <v>642.6</v>
      </c>
      <c r="X24" s="38">
        <v>234.6</v>
      </c>
      <c r="Y24" s="38">
        <v>0</v>
      </c>
      <c r="Z24" s="38">
        <v>0</v>
      </c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28.6</v>
      </c>
      <c r="Q25" s="38">
        <v>0.5</v>
      </c>
      <c r="R25" s="38">
        <f t="shared" si="2"/>
        <v>15579.300000000001</v>
      </c>
      <c r="S25" s="38">
        <v>2186.5</v>
      </c>
      <c r="T25" s="38">
        <v>72.8</v>
      </c>
      <c r="U25" s="38">
        <v>14936.7</v>
      </c>
      <c r="V25" s="38">
        <v>0</v>
      </c>
      <c r="W25" s="38">
        <v>642.6</v>
      </c>
      <c r="X25" s="38">
        <v>72.8</v>
      </c>
      <c r="Y25" s="38">
        <v>0</v>
      </c>
      <c r="Z25" s="38">
        <v>0</v>
      </c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f t="shared" si="2"/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</v>
      </c>
      <c r="Q27" s="38">
        <v>0</v>
      </c>
      <c r="R27" s="38">
        <f t="shared" si="2"/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</v>
      </c>
      <c r="Q28" s="38">
        <v>0</v>
      </c>
      <c r="R28" s="38">
        <f t="shared" si="2"/>
        <v>564.1</v>
      </c>
      <c r="S28" s="38">
        <v>177.3</v>
      </c>
      <c r="T28" s="38">
        <v>0</v>
      </c>
      <c r="U28" s="38">
        <v>564.1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f t="shared" si="2"/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f>U30+V30+W30</f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5" t="s">
        <v>398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spans="1:26">
      <c r="A34" s="165" t="s">
        <v>397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spans="1:26">
      <c r="A35" s="165" t="s">
        <v>396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spans="1:26">
      <c r="A36" s="165" t="s">
        <v>395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spans="1:26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</sheetData>
  <sheetProtection password="DA49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:Q26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3" t="s">
        <v>141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>
      <c r="A18" s="164" t="s">
        <v>142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f>P22+P23+P24</f>
        <v>709</v>
      </c>
      <c r="Q21" s="4">
        <v>691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324</v>
      </c>
      <c r="Q22" s="38">
        <v>326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339</v>
      </c>
      <c r="Q23" s="38">
        <v>317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46</v>
      </c>
      <c r="Q24" s="38">
        <v>48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T15" workbookViewId="0">
      <selection activeCell="P21" sqref="P21:AK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A18" s="158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8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f>SUM(AD21:AK21)</f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21</v>
      </c>
    </row>
    <row r="25" spans="1:37" ht="30" customHeight="1">
      <c r="A25" s="157" t="s">
        <v>384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:P25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9" t="s">
        <v>367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16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237.9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237.9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237.9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131.30000000000001</v>
      </c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P23" sqref="P23:P24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3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27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237.9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106.6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131.30000000000001</v>
      </c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131.30000000000001</v>
      </c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3"/>
      <c r="P30" s="183"/>
      <c r="Q30" s="183"/>
      <c r="R30" s="71"/>
      <c r="S30" s="183"/>
      <c r="T30" s="183"/>
      <c r="U30" s="183"/>
      <c r="V30" s="71"/>
      <c r="W30" s="185"/>
      <c r="X30" s="185"/>
      <c r="Y30" s="71"/>
      <c r="Z30" s="71"/>
      <c r="AA30" s="71"/>
    </row>
    <row r="31" spans="1:27">
      <c r="O31" s="186" t="s">
        <v>189</v>
      </c>
      <c r="P31" s="186"/>
      <c r="Q31" s="186"/>
      <c r="S31" s="186" t="s">
        <v>364</v>
      </c>
      <c r="T31" s="186"/>
      <c r="U31" s="186"/>
      <c r="W31" s="187" t="s">
        <v>190</v>
      </c>
      <c r="X31" s="187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2"/>
      <c r="X32" s="182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3"/>
      <c r="P33" s="183"/>
      <c r="Q33" s="183"/>
      <c r="S33" s="183"/>
      <c r="T33" s="183"/>
      <c r="U33" s="183"/>
      <c r="W33" s="184"/>
      <c r="X33" s="184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9" t="s">
        <v>191</v>
      </c>
      <c r="P34" s="179"/>
      <c r="Q34" s="179"/>
      <c r="S34" s="180" t="s">
        <v>365</v>
      </c>
      <c r="T34" s="180"/>
      <c r="U34" s="180"/>
      <c r="W34" s="181" t="s">
        <v>192</v>
      </c>
      <c r="X34" s="181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5" workbookViewId="0">
      <selection activeCell="P21" sqref="P21:S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9" t="s">
        <v>327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>
      <c r="A16" s="161" t="s">
        <v>370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>
      <c r="A17" s="160" t="s">
        <v>339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>
      <c r="A18" s="158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8" t="s">
        <v>6</v>
      </c>
      <c r="P18" s="151" t="s">
        <v>338</v>
      </c>
      <c r="Q18" s="151" t="s">
        <v>328</v>
      </c>
      <c r="R18" s="162" t="s">
        <v>337</v>
      </c>
      <c r="S18" s="162"/>
      <c r="T18" s="162"/>
      <c r="U18" s="162"/>
      <c r="V18" s="162"/>
      <c r="W18" s="162"/>
      <c r="X18" s="162"/>
      <c r="Y18" s="162"/>
    </row>
    <row r="19" spans="1:25" ht="38.25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1958</v>
      </c>
      <c r="Q21" s="75">
        <v>2017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6"/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21" sqref="P21:P46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3" t="s">
        <v>197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</row>
    <row r="17" spans="1:18">
      <c r="A17" s="164" t="s">
        <v>196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8" ht="15" customHeight="1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6" t="s">
        <v>372</v>
      </c>
      <c r="Q18" s="166"/>
    </row>
    <row r="19" spans="1:18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6">
        <v>1</v>
      </c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6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25">
        <v>0</v>
      </c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6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6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6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25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6">
        <v>0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6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6">
        <v>1</v>
      </c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25">
        <v>1</v>
      </c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6">
        <v>1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6">
        <v>1</v>
      </c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6">
        <v>1</v>
      </c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6">
        <v>0</v>
      </c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25">
        <v>0</v>
      </c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6">
        <v>0</v>
      </c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6">
        <v>1</v>
      </c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6">
        <v>1</v>
      </c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25">
        <v>0</v>
      </c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6">
        <v>1</v>
      </c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6">
        <v>1</v>
      </c>
      <c r="Q42" s="4"/>
      <c r="R42" s="20"/>
    </row>
    <row r="43" spans="1:18" ht="35.1" customHeight="1">
      <c r="A43" s="23" t="s">
        <v>28</v>
      </c>
      <c r="O43" s="24">
        <v>23</v>
      </c>
      <c r="P43" s="6">
        <v>22</v>
      </c>
    </row>
    <row r="44" spans="1:18" ht="25.5">
      <c r="A44" s="30" t="s">
        <v>29</v>
      </c>
      <c r="O44" s="24">
        <v>24</v>
      </c>
      <c r="P44" s="6">
        <v>7</v>
      </c>
    </row>
    <row r="45" spans="1:18" ht="15.75">
      <c r="A45" s="30" t="s">
        <v>30</v>
      </c>
      <c r="O45" s="24">
        <v>25</v>
      </c>
      <c r="P45" s="25">
        <v>18</v>
      </c>
    </row>
    <row r="46" spans="1:18" ht="25.5">
      <c r="A46" s="30" t="s">
        <v>317</v>
      </c>
      <c r="O46" s="24">
        <v>26</v>
      </c>
      <c r="P46" s="6">
        <v>4</v>
      </c>
    </row>
    <row r="47" spans="1:18">
      <c r="A47" s="31"/>
    </row>
    <row r="48" spans="1:18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xWindow="748" yWindow="352"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3" t="s">
        <v>288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>
      <c r="A18" s="164" t="s">
        <v>31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5" sqref="P25:P26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7" t="s">
        <v>290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</row>
    <row r="17" spans="1:20">
      <c r="A17" s="164" t="s">
        <v>38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</row>
    <row r="18" spans="1:20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77">
        <f>R21+S21+T21</f>
        <v>324</v>
      </c>
      <c r="Q21" s="4">
        <v>324</v>
      </c>
      <c r="R21" s="4">
        <v>198</v>
      </c>
      <c r="S21" s="4">
        <v>118</v>
      </c>
      <c r="T21" s="4">
        <v>8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77">
        <f t="shared" ref="P22:P23" si="0">R22+S22+T22</f>
        <v>239</v>
      </c>
      <c r="Q22" s="4">
        <v>48</v>
      </c>
      <c r="R22" s="78">
        <v>226</v>
      </c>
      <c r="S22" s="78">
        <v>0</v>
      </c>
      <c r="T22" s="78">
        <v>13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77">
        <f t="shared" si="0"/>
        <v>22</v>
      </c>
      <c r="Q23" s="4">
        <v>3</v>
      </c>
      <c r="R23" s="78">
        <v>22</v>
      </c>
      <c r="S23" s="78">
        <v>0</v>
      </c>
      <c r="T23" s="78">
        <v>0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77">
        <f>P21+P22+P23</f>
        <v>585</v>
      </c>
      <c r="Q24" s="77">
        <f t="shared" ref="Q24:T24" si="1">Q21+Q22+Q23</f>
        <v>375</v>
      </c>
      <c r="R24" s="77">
        <f t="shared" si="1"/>
        <v>446</v>
      </c>
      <c r="S24" s="77">
        <f t="shared" si="1"/>
        <v>118</v>
      </c>
      <c r="T24" s="77">
        <f t="shared" si="1"/>
        <v>21</v>
      </c>
    </row>
    <row r="25" spans="1:20" ht="45" customHeight="1">
      <c r="A25" s="23" t="s">
        <v>387</v>
      </c>
      <c r="O25" s="24">
        <v>5</v>
      </c>
      <c r="P25" s="6">
        <v>100</v>
      </c>
    </row>
    <row r="26" spans="1:20" ht="15.75">
      <c r="A26" s="31" t="s">
        <v>41</v>
      </c>
      <c r="O26" s="24">
        <v>6</v>
      </c>
      <c r="P26" s="6">
        <v>100</v>
      </c>
    </row>
    <row r="28" spans="1:20">
      <c r="A28" s="165" t="s">
        <v>411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S21" sqref="S21:S25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3" t="s">
        <v>55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64" t="s">
        <v>43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1" ht="22.5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4233</v>
      </c>
      <c r="Q21" s="4">
        <v>0</v>
      </c>
      <c r="R21" s="4">
        <v>0</v>
      </c>
      <c r="S21" s="4"/>
      <c r="T21" s="4">
        <v>0</v>
      </c>
      <c r="U21" s="4">
        <v>4233</v>
      </c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2513</v>
      </c>
      <c r="Q22" s="4">
        <v>0</v>
      </c>
      <c r="R22" s="4">
        <v>0</v>
      </c>
      <c r="S22" s="4"/>
      <c r="T22" s="4">
        <v>0</v>
      </c>
      <c r="U22" s="4">
        <v>2513</v>
      </c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185</v>
      </c>
      <c r="Q23" s="4">
        <v>0</v>
      </c>
      <c r="R23" s="4">
        <v>0</v>
      </c>
      <c r="S23" s="4"/>
      <c r="T23" s="4">
        <v>0</v>
      </c>
      <c r="U23" s="4">
        <v>185</v>
      </c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1720</v>
      </c>
      <c r="Q24" s="4">
        <v>0</v>
      </c>
      <c r="R24" s="4">
        <v>0</v>
      </c>
      <c r="S24" s="4"/>
      <c r="T24" s="4">
        <v>0</v>
      </c>
      <c r="U24" s="4">
        <v>1720</v>
      </c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82</v>
      </c>
      <c r="Q25" s="4">
        <v>0</v>
      </c>
      <c r="R25" s="4">
        <v>0</v>
      </c>
      <c r="S25" s="4"/>
      <c r="T25" s="4">
        <v>0</v>
      </c>
      <c r="U25" s="4">
        <v>82</v>
      </c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12980</v>
      </c>
      <c r="Q28" s="4">
        <v>0</v>
      </c>
      <c r="R28" s="4">
        <v>0</v>
      </c>
      <c r="S28" s="4">
        <v>0</v>
      </c>
      <c r="T28" s="4">
        <v>0</v>
      </c>
      <c r="U28" s="4">
        <v>12980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4641</v>
      </c>
      <c r="Q29" s="4">
        <v>0</v>
      </c>
      <c r="R29" s="4">
        <v>0</v>
      </c>
      <c r="S29" s="4">
        <v>0</v>
      </c>
      <c r="T29" s="4">
        <v>0</v>
      </c>
      <c r="U29" s="4">
        <v>4641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38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7" t="s">
        <v>295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</row>
    <row r="18" spans="1:16" hidden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8" sqref="P28:P35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3" t="s">
        <v>61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39.950000000000003" customHeight="1">
      <c r="A16" s="167" t="s">
        <v>72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9">
      <c r="A17" s="164" t="s">
        <v>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9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83</v>
      </c>
      <c r="Q21" s="4">
        <v>83</v>
      </c>
      <c r="R21" s="4">
        <v>12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f>38+28+1</f>
        <v>67</v>
      </c>
      <c r="Q22" s="4">
        <v>34</v>
      </c>
      <c r="R22" s="4">
        <v>0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>
        <v>0</v>
      </c>
      <c r="R24" s="4">
        <v>0</v>
      </c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36</v>
      </c>
      <c r="Q25" s="4">
        <v>36</v>
      </c>
      <c r="R25" s="4">
        <v>12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36</v>
      </c>
      <c r="Q26" s="4">
        <v>36</v>
      </c>
      <c r="R26" s="4">
        <v>0</v>
      </c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f>9+9</f>
        <v>18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7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2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0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11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1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user</cp:lastModifiedBy>
  <cp:lastPrinted>2020-03-05T09:46:11Z</cp:lastPrinted>
  <dcterms:created xsi:type="dcterms:W3CDTF">2015-09-16T13:44:33Z</dcterms:created>
  <dcterms:modified xsi:type="dcterms:W3CDTF">2022-04-19T04:32:54Z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